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hibatasvfl\下水道課\企業会計係\19_通知・調査・報告\02 調査・回答・報告\令和４年度\R50112公営企業に係る経営比較分析表(令和３年度)の分析等について\回答（案）\"/>
    </mc:Choice>
  </mc:AlternateContent>
  <xr:revisionPtr revIDLastSave="0" documentId="13_ncr:1_{4D951796-C5CA-41EC-BE79-9C94060C77FA}" xr6:coauthVersionLast="36" xr6:coauthVersionMax="36" xr10:uidLastSave="{00000000-0000-0000-0000-000000000000}"/>
  <workbookProtection workbookAlgorithmName="SHA-512" workbookHashValue="1e6Lr3SMVIQlCenigyUmy5WZ8zW+frkxjn5brkdr/RXaKwalOgae169vUiyFE+O7Z7VBY39GfRWFP1Tk49rRnw==" workbookSaltValue="LrNabYs+FouWZa663o3T7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W8" i="4"/>
  <c r="I8" i="4"/>
  <c r="B6"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<sst xmlns="http://schemas.openxmlformats.org/spreadsheetml/2006/main" count="275" uniqueCount="118">
  <si>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</si>
  <si>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</si>
  <si>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</si>
  <si>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</si>
  <si>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</si>
  <si>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</si>
  <si>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</si>
  <si>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</si>
  <si>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</si>
  <si>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</si>
  <si>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</si>
  <si>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</si>
  <si>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</si>
  <si>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</si>
  <si>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</si>
  <si>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</si>
  <si>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</si>
  <si>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</si>
  <si>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</si>
  <si>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</si>
  <si>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</si>
  <si>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</si>
  <si>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</si>
  <si>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</si>
  <si>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</si>
  <si>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</si>
  <si>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</si>
  <si>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</si>
  <si>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</si>
  <si>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</si>
  <si>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</si>
  <si>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</si>
  <si>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</si>
  <si>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</si>
  <si>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</si>
  <si>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</si>
  <si>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</si>
  <si>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</si>
  <si>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</si>
  <si>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</si>
  <si>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</si>
  <si>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</si>
  <si>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</si>
  <si>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</si>
  <si>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</si>
  <si>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</si>
  <si>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</si>
  <si>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</si>
  <si>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</si>
  <si>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</si>
  <si>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</si>
  <si>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</si>
  <si>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</si>
  <si>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</si>
  <si>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</si>
  <si>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</si>
  <si>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</si>
  <si>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</si>
  <si>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</si>
  <si>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</si>
  <si>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</si>
  <si>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</si>
  <si>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</si>
  <si>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</si>
  <si>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</si>
  <si>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</si>
  <si>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</si>
  <si>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</si>
  <si>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</si>
  <si>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</si>
  <si>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</si>
  <si>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</si>
  <si>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</si>
  <si>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</si>
  <si>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</si>
  <si>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</si>
  <si>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</si>
  <si>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</si>
  <si>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</si>
  <si>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</si>
  <si>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</si>
  <si>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</si>
  <si>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</si>
  <si>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</si>
  <si>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</si>
  <si>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</si>
  <si>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</si>
  <si>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</si>
  <si>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</si>
  <si>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</si>
  <si>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</si>
  <si>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</si>
  <si>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</si>
  <si>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</si>
  <si>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</si>
  <si>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</si>
  <si>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</si>
  <si>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</si>
  <si>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</si>
  <si>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</si>
  <si>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</si>
  <si>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</si>
  <si>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</si>
  <si>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</si>
  <si>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</si>
  <si>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</si>
  <si>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</si>
  <si>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</si>
  <si>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</si>
  <si>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</si>
  <si>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</si>
  <si>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</si>
  <si>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</si>
  <si>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</si>
  <si>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</si>
  <si>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【経常収支比率】農業集落排水施設の公共下水道接続等により総費用が圧縮された一方、農業集落排水事業の使用料収入も減となったことで、100%を下回り、類似団体平均より低い値となっています。
【累積欠損金比率】類似団体より低いものの累積欠損金が生じている状態です。今後、より厳しい経営が予想されるため、公共下水道接続等によって費用の圧縮を目指します。
【流動比率】前年度から数値が上昇し、類似団体より若干高い数値となっています。これは農業集落排水の公共下水道接続に伴い公共下水道事業との間で資産の移管等を行ったことによるものです。
【経費回収率】類似団体平均を上回っているものの、100%を下回っています。経費の削減を図るなど、引き続き改善に取り組みます。
【汚水処理原価】類似団体平均より低い状況ですが、有収水量の減少の影響もあり、前年度より値が上昇しました。引き続き経費削減に努めます。
【施設利用率】類似団体より高い値となっています。農業集落排水施設の公共下水道接続を順次行う過程で、数値が変動していくことが予想されます。
【水洗化率】全国平均は上回るものの、類似団体平均より低い値です。今後も地域の協力も得ながら、更なる水洗化率の向上を図っていきます。</t>
    <rPh sb="19" eb="22">
      <t>ゲスイドウ</t>
    </rPh>
    <rPh sb="37" eb="39">
      <t>イッポウ</t>
    </rPh>
    <rPh sb="40" eb="42">
      <t>ノウギョウ</t>
    </rPh>
    <rPh sb="42" eb="44">
      <t>シュウラク</t>
    </rPh>
    <rPh sb="44" eb="46">
      <t>ハイスイ</t>
    </rPh>
    <rPh sb="46" eb="48">
      <t>ジギョウ</t>
    </rPh>
    <rPh sb="49" eb="52">
      <t>シヨウリョウ</t>
    </rPh>
    <rPh sb="52" eb="54">
      <t>シュウニュウ</t>
    </rPh>
    <rPh sb="55" eb="56">
      <t>ゲン</t>
    </rPh>
    <rPh sb="69" eb="71">
      <t>シタマワ</t>
    </rPh>
    <rPh sb="77" eb="79">
      <t>ヘイキン</t>
    </rPh>
    <rPh sb="81" eb="82">
      <t>ヒク</t>
    </rPh>
    <rPh sb="83" eb="84">
      <t>アタイ</t>
    </rPh>
    <rPh sb="102" eb="104">
      <t>ルイジ</t>
    </rPh>
    <rPh sb="104" eb="106">
      <t>ダンタイ</t>
    </rPh>
    <rPh sb="108" eb="109">
      <t>ヒク</t>
    </rPh>
    <rPh sb="119" eb="120">
      <t>ショウ</t>
    </rPh>
    <rPh sb="124" eb="126">
      <t>ジョウタイ</t>
    </rPh>
    <rPh sb="129" eb="131">
      <t>コンゴ</t>
    </rPh>
    <rPh sb="134" eb="135">
      <t>キビ</t>
    </rPh>
    <rPh sb="137" eb="139">
      <t>ケイエイ</t>
    </rPh>
    <rPh sb="140" eb="142">
      <t>ヨソウ</t>
    </rPh>
    <rPh sb="148" eb="150">
      <t>コウキョウ</t>
    </rPh>
    <rPh sb="150" eb="153">
      <t>ゲスイドウ</t>
    </rPh>
    <rPh sb="153" eb="155">
      <t>セツゾク</t>
    </rPh>
    <rPh sb="155" eb="156">
      <t>トウ</t>
    </rPh>
    <rPh sb="160" eb="162">
      <t>ヒヨウ</t>
    </rPh>
    <rPh sb="163" eb="165">
      <t>アッシュク</t>
    </rPh>
    <rPh sb="166" eb="168">
      <t>メザ</t>
    </rPh>
    <rPh sb="179" eb="182">
      <t>ゼンネンド</t>
    </rPh>
    <rPh sb="184" eb="186">
      <t>スウチ</t>
    </rPh>
    <rPh sb="187" eb="189">
      <t>ジョウショウ</t>
    </rPh>
    <rPh sb="191" eb="193">
      <t>ルイジ</t>
    </rPh>
    <rPh sb="193" eb="195">
      <t>ダンタイ</t>
    </rPh>
    <rPh sb="197" eb="199">
      <t>ジャッカン</t>
    </rPh>
    <rPh sb="199" eb="200">
      <t>タカ</t>
    </rPh>
    <rPh sb="201" eb="203">
      <t>スウチ</t>
    </rPh>
    <rPh sb="229" eb="230">
      <t>トモナ</t>
    </rPh>
    <rPh sb="231" eb="233">
      <t>コウキョウ</t>
    </rPh>
    <rPh sb="233" eb="236">
      <t>ゲスイドウ</t>
    </rPh>
    <rPh sb="236" eb="238">
      <t>ジギョウ</t>
    </rPh>
    <rPh sb="240" eb="241">
      <t>カン</t>
    </rPh>
    <rPh sb="242" eb="244">
      <t>シサン</t>
    </rPh>
    <rPh sb="245" eb="247">
      <t>イカン</t>
    </rPh>
    <rPh sb="247" eb="248">
      <t>トウ</t>
    </rPh>
    <rPh sb="249" eb="250">
      <t>オコナ</t>
    </rPh>
    <rPh sb="274" eb="276">
      <t>ウワマワ</t>
    </rPh>
    <rPh sb="292" eb="294">
      <t>シタマワ</t>
    </rPh>
    <rPh sb="311" eb="312">
      <t>ヒ</t>
    </rPh>
    <rPh sb="313" eb="314">
      <t>ツヅ</t>
    </rPh>
    <rPh sb="350" eb="352">
      <t>ユウシュウ</t>
    </rPh>
    <rPh sb="352" eb="354">
      <t>スイリョウ</t>
    </rPh>
    <rPh sb="355" eb="357">
      <t>ゲンショウ</t>
    </rPh>
    <rPh sb="358" eb="360">
      <t>エイキョウ</t>
    </rPh>
    <rPh sb="364" eb="367">
      <t>ゼンネンド</t>
    </rPh>
    <rPh sb="369" eb="370">
      <t>アタイ</t>
    </rPh>
    <rPh sb="371" eb="373">
      <t>ジョウショウ</t>
    </rPh>
    <rPh sb="387" eb="388">
      <t>ツト</t>
    </rPh>
    <rPh sb="419" eb="421">
      <t>リヨウ</t>
    </rPh>
    <rPh sb="421" eb="422">
      <t>リツ</t>
    </rPh>
    <rPh sb="423" eb="425">
      <t>ヘンドウ</t>
    </rPh>
    <rPh sb="432" eb="434">
      <t>ソウテイ</t>
    </rPh>
    <rPh sb="442" eb="444">
      <t>スウチ</t>
    </rPh>
    <rPh sb="454" eb="456">
      <t>ヨソウ</t>
    </rPh>
    <rPh sb="461" eb="463">
      <t>ヘイキン</t>
    </rPh>
    <rPh sb="468" eb="470">
      <t>ヘイキン</t>
    </rPh>
    <rPh sb="471" eb="473">
      <t>ウワマワ</t>
    </rPh>
    <rPh sb="482" eb="483">
      <t>ワズ</t>
    </rPh>
    <rPh sb="484" eb="485">
      <t>ヒク</t>
    </rPh>
    <rPh sb="486" eb="488">
      <t>スウチ</t>
    </rPh>
    <phoneticPr fontId="4"/>
  </si>
  <si>
    <t>　処理場について、施設が老朽化した大島地区の処理場を平成24年度に、米倉地区の処理場を令和元年度に、令和3年度に荒川地区の処理場をそれぞれ廃止し、公共下水道に接続しました。
　管渠については、米倉地区が昭和61年から工事に着手しており、管渠の法定耐用年数は50年とされているため、令和18年頃に耐用年数を迎えます。現状では管渠の老朽化による大きな問題等は見られないものの、ポンプ類、ブロワ類及び計器類については、耐用年数がそれぞれ15年、20年、10年であり、耐用年数を経過した設備もあることから、適正な管理や早期の修繕により可能な限り延命化を図ることで、設備投資の増加を抑制しています。
　なお、有形固定資産減価償却率が低い値を示していますが、これは令和元年度から公営企業会計に移行し減価償却費の累積計算を開始したことによるためです。</t>
    <rPh sb="34" eb="36">
      <t>ヨネクラ</t>
    </rPh>
    <rPh sb="36" eb="38">
      <t>チク</t>
    </rPh>
    <rPh sb="39" eb="42">
      <t>ショリジョウ</t>
    </rPh>
    <rPh sb="43" eb="45">
      <t>レイワ</t>
    </rPh>
    <rPh sb="45" eb="47">
      <t>ガンネン</t>
    </rPh>
    <rPh sb="47" eb="48">
      <t>ド</t>
    </rPh>
    <rPh sb="140" eb="142">
      <t>レイワ</t>
    </rPh>
    <rPh sb="161" eb="163">
      <t>カンキョ</t>
    </rPh>
    <rPh sb="170" eb="171">
      <t>オオ</t>
    </rPh>
    <rPh sb="268" eb="270">
      <t>エンメイ</t>
    </rPh>
    <rPh sb="270" eb="271">
      <t>カ</t>
    </rPh>
    <rPh sb="272" eb="273">
      <t>ハカ</t>
    </rPh>
    <phoneticPr fontId="4"/>
  </si>
  <si>
    <t>　令和元年度から、地方公営企業法を一部適用して公営企業会計をスタートさせました。
　増大する改築需要に対応するため、平成26年度に農業集落排水施設最適整備構想を策定しました。存続する処理場等では、修繕・改築を平準化することで施設の長寿命化を図りながら、経営の安定化を目指しています。また、接続促進員が、接続率の低い地区を重点的に個別訪問し、地域の協力を得ながら未接続世帯の解消、接続率の向上を図っています。
　これらの対応により「経常収支比率」「経費回収率」「汚水処理原価」「施設利用率」の改善及び将来の管渠更新等に向けた資金の確保を目指します。
　人口減少が進んでいることや、使用料が公共下水道事業より低い設定になっている現状も踏まえ、公共下水道・農業集落排水を含めた全体的な使用料体系の在り方を再検証していくことが今後の課題となっています。</t>
    <rPh sb="267" eb="269">
      <t>メザ</t>
    </rPh>
    <rPh sb="312" eb="314">
      <t>ゲンジョウ</t>
    </rPh>
    <rPh sb="315" eb="316">
      <t>フ</t>
    </rPh>
    <rPh sb="321" eb="324">
      <t>ゲスイドウ</t>
    </rPh>
    <rPh sb="325" eb="327">
      <t>ノウギョウ</t>
    </rPh>
    <rPh sb="327" eb="329">
      <t>シュウラク</t>
    </rPh>
    <rPh sb="329" eb="331">
      <t>ハイスイ</t>
    </rPh>
    <rPh sb="345" eb="346">
      <t>ザイ</t>
    </rPh>
    <rPh sb="349" eb="352">
      <t>サイケンショウ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</si>
</sst>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214-4F4A-B4AD-FAD3F99302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0.02</c:v>
                </c:pt>
                <c:pt idx="4">
                  <c:v>0.01</c:v>
                </c:pt>
              </c:numCache>
            </c:numRef>
          </c:val>
          <c:smooth val="0"/>
          <c:extLst>
            <c:ext xmlns:c16="http://schemas.microsoft.com/office/drawing/2014/chart" uri="{C3380CC4-5D6E-409C-BE32-E72D297353CC}">
              <c16:uniqueId val="{00000001-4214-4F4A-B4AD-FAD3F99302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58.78</c:v>
                </c:pt>
                <c:pt idx="3">
                  <c:v>52.35</c:v>
                </c:pt>
                <c:pt idx="4">
                  <c:v>62.53</c:v>
                </c:pt>
              </c:numCache>
            </c:numRef>
          </c:val>
          <c:extLst>
            <c:ext xmlns:c16="http://schemas.microsoft.com/office/drawing/2014/chart" uri="{C3380CC4-5D6E-409C-BE32-E72D297353CC}">
              <c16:uniqueId val="{00000000-6C4A-43D5-A916-E36C151DEE1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54.06</c:v>
                </c:pt>
                <c:pt idx="3">
                  <c:v>55.26</c:v>
                </c:pt>
                <c:pt idx="4">
                  <c:v>54.54</c:v>
                </c:pt>
              </c:numCache>
            </c:numRef>
          </c:val>
          <c:smooth val="0"/>
          <c:extLst>
            <c:ext xmlns:c16="http://schemas.microsoft.com/office/drawing/2014/chart" uri="{C3380CC4-5D6E-409C-BE32-E72D297353CC}">
              <c16:uniqueId val="{00000001-6C4A-43D5-A916-E36C151DEE1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87.94</c:v>
                </c:pt>
                <c:pt idx="3">
                  <c:v>86.89</c:v>
                </c:pt>
                <c:pt idx="4">
                  <c:v>87.02</c:v>
                </c:pt>
              </c:numCache>
            </c:numRef>
          </c:val>
          <c:extLst>
            <c:ext xmlns:c16="http://schemas.microsoft.com/office/drawing/2014/chart" uri="{C3380CC4-5D6E-409C-BE32-E72D297353CC}">
              <c16:uniqueId val="{00000000-517C-4098-8120-AE2AF7CEDBD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90.11</c:v>
                </c:pt>
                <c:pt idx="3">
                  <c:v>90.52</c:v>
                </c:pt>
                <c:pt idx="4">
                  <c:v>90.3</c:v>
                </c:pt>
              </c:numCache>
            </c:numRef>
          </c:val>
          <c:smooth val="0"/>
          <c:extLst>
            <c:ext xmlns:c16="http://schemas.microsoft.com/office/drawing/2014/chart" uri="{C3380CC4-5D6E-409C-BE32-E72D297353CC}">
              <c16:uniqueId val="{00000001-517C-4098-8120-AE2AF7CEDBD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95.57</c:v>
                </c:pt>
                <c:pt idx="3">
                  <c:v>100.18</c:v>
                </c:pt>
                <c:pt idx="4">
                  <c:v>95.53</c:v>
                </c:pt>
              </c:numCache>
            </c:numRef>
          </c:val>
          <c:extLst>
            <c:ext xmlns:c16="http://schemas.microsoft.com/office/drawing/2014/chart" uri="{C3380CC4-5D6E-409C-BE32-E72D297353CC}">
              <c16:uniqueId val="{00000000-CCB6-4BCA-99BA-9943909C376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101.91</c:v>
                </c:pt>
                <c:pt idx="3">
                  <c:v>103.09</c:v>
                </c:pt>
                <c:pt idx="4">
                  <c:v>102.11</c:v>
                </c:pt>
              </c:numCache>
            </c:numRef>
          </c:val>
          <c:smooth val="0"/>
          <c:extLst>
            <c:ext xmlns:c16="http://schemas.microsoft.com/office/drawing/2014/chart" uri="{C3380CC4-5D6E-409C-BE32-E72D297353CC}">
              <c16:uniqueId val="{00000001-CCB6-4BCA-99BA-9943909C376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3.74</c:v>
                </c:pt>
                <c:pt idx="3">
                  <c:v>7.14</c:v>
                </c:pt>
                <c:pt idx="4">
                  <c:v>10.17</c:v>
                </c:pt>
              </c:numCache>
            </c:numRef>
          </c:val>
          <c:extLst>
            <c:ext xmlns:c16="http://schemas.microsoft.com/office/drawing/2014/chart" uri="{C3380CC4-5D6E-409C-BE32-E72D297353CC}">
              <c16:uniqueId val="{00000000-1D76-4DFB-88AA-4186D0EB092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28.19</c:v>
                </c:pt>
                <c:pt idx="3">
                  <c:v>24.8</c:v>
                </c:pt>
                <c:pt idx="4">
                  <c:v>28.12</c:v>
                </c:pt>
              </c:numCache>
            </c:numRef>
          </c:val>
          <c:smooth val="0"/>
          <c:extLst>
            <c:ext xmlns:c16="http://schemas.microsoft.com/office/drawing/2014/chart" uri="{C3380CC4-5D6E-409C-BE32-E72D297353CC}">
              <c16:uniqueId val="{00000001-1D76-4DFB-88AA-4186D0EB092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FD4-477E-8064-C04098A2022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FD4-477E-8064-C04098A2022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c:v>26.38</c:v>
                </c:pt>
              </c:numCache>
            </c:numRef>
          </c:val>
          <c:extLst>
            <c:ext xmlns:c16="http://schemas.microsoft.com/office/drawing/2014/chart" uri="{C3380CC4-5D6E-409C-BE32-E72D297353CC}">
              <c16:uniqueId val="{00000000-8F24-4B33-9938-204F5EF4E17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127.98</c:v>
                </c:pt>
                <c:pt idx="3">
                  <c:v>101.24</c:v>
                </c:pt>
                <c:pt idx="4">
                  <c:v>124.9</c:v>
                </c:pt>
              </c:numCache>
            </c:numRef>
          </c:val>
          <c:smooth val="0"/>
          <c:extLst>
            <c:ext xmlns:c16="http://schemas.microsoft.com/office/drawing/2014/chart" uri="{C3380CC4-5D6E-409C-BE32-E72D297353CC}">
              <c16:uniqueId val="{00000001-8F24-4B33-9938-204F5EF4E17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8.7899999999999991</c:v>
                </c:pt>
                <c:pt idx="3">
                  <c:v>13.64</c:v>
                </c:pt>
                <c:pt idx="4">
                  <c:v>36.31</c:v>
                </c:pt>
              </c:numCache>
            </c:numRef>
          </c:val>
          <c:extLst>
            <c:ext xmlns:c16="http://schemas.microsoft.com/office/drawing/2014/chart" uri="{C3380CC4-5D6E-409C-BE32-E72D297353CC}">
              <c16:uniqueId val="{00000000-A548-47B0-8228-263E07510D5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44.14</c:v>
                </c:pt>
                <c:pt idx="3">
                  <c:v>37.24</c:v>
                </c:pt>
                <c:pt idx="4">
                  <c:v>33.58</c:v>
                </c:pt>
              </c:numCache>
            </c:numRef>
          </c:val>
          <c:smooth val="0"/>
          <c:extLst>
            <c:ext xmlns:c16="http://schemas.microsoft.com/office/drawing/2014/chart" uri="{C3380CC4-5D6E-409C-BE32-E72D297353CC}">
              <c16:uniqueId val="{00000001-A548-47B0-8228-263E07510D5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D91-48CA-83AE-098D6E8281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654.71</c:v>
                </c:pt>
                <c:pt idx="3">
                  <c:v>783.8</c:v>
                </c:pt>
                <c:pt idx="4">
                  <c:v>778.81</c:v>
                </c:pt>
              </c:numCache>
            </c:numRef>
          </c:val>
          <c:smooth val="0"/>
          <c:extLst>
            <c:ext xmlns:c16="http://schemas.microsoft.com/office/drawing/2014/chart" uri="{C3380CC4-5D6E-409C-BE32-E72D297353CC}">
              <c16:uniqueId val="{00000001-8D91-48CA-83AE-098D6E8281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76.739999999999995</c:v>
                </c:pt>
                <c:pt idx="3">
                  <c:v>94.47</c:v>
                </c:pt>
                <c:pt idx="4">
                  <c:v>78.569999999999993</c:v>
                </c:pt>
              </c:numCache>
            </c:numRef>
          </c:val>
          <c:extLst>
            <c:ext xmlns:c16="http://schemas.microsoft.com/office/drawing/2014/chart" uri="{C3380CC4-5D6E-409C-BE32-E72D297353CC}">
              <c16:uniqueId val="{00000000-893C-45A2-888C-9B0B42D2CA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65.37</c:v>
                </c:pt>
                <c:pt idx="3">
                  <c:v>68.11</c:v>
                </c:pt>
                <c:pt idx="4">
                  <c:v>67.23</c:v>
                </c:pt>
              </c:numCache>
            </c:numRef>
          </c:val>
          <c:smooth val="0"/>
          <c:extLst>
            <c:ext xmlns:c16="http://schemas.microsoft.com/office/drawing/2014/chart" uri="{C3380CC4-5D6E-409C-BE32-E72D297353CC}">
              <c16:uniqueId val="{00000001-893C-45A2-888C-9B0B42D2CA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163.29</c:v>
                </c:pt>
                <c:pt idx="3">
                  <c:v>132.27000000000001</c:v>
                </c:pt>
                <c:pt idx="4">
                  <c:v>159</c:v>
                </c:pt>
              </c:numCache>
            </c:numRef>
          </c:val>
          <c:extLst>
            <c:ext xmlns:c16="http://schemas.microsoft.com/office/drawing/2014/chart" uri="{C3380CC4-5D6E-409C-BE32-E72D297353CC}">
              <c16:uniqueId val="{00000000-18EB-4662-B29B-3C87E434C3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228.99</c:v>
                </c:pt>
                <c:pt idx="3">
                  <c:v>222.41</c:v>
                </c:pt>
                <c:pt idx="4">
                  <c:v>228.21</c:v>
                </c:pt>
              </c:numCache>
            </c:numRef>
          </c:val>
          <c:smooth val="0"/>
          <c:extLst>
            <c:ext xmlns:c16="http://schemas.microsoft.com/office/drawing/2014/chart" uri="{C3380CC4-5D6E-409C-BE32-E72D297353CC}">
              <c16:uniqueId val="{00000001-18EB-4662-B29B-3C87E434C3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0" zoomScale="80" zoomScaleNormal="80" workbookViewId="0">
      <selection activeCell="BK27" sqref="BK2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新発田市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95147</v>
      </c>
      <c r="AM8" s="42"/>
      <c r="AN8" s="42"/>
      <c r="AO8" s="42"/>
      <c r="AP8" s="42"/>
      <c r="AQ8" s="42"/>
      <c r="AR8" s="42"/>
      <c r="AS8" s="42"/>
      <c r="AT8" s="35">
        <f>データ!T6</f>
        <v>533.11</v>
      </c>
      <c r="AU8" s="35"/>
      <c r="AV8" s="35"/>
      <c r="AW8" s="35"/>
      <c r="AX8" s="35"/>
      <c r="AY8" s="35"/>
      <c r="AZ8" s="35"/>
      <c r="BA8" s="35"/>
      <c r="BB8" s="35">
        <f>データ!U6</f>
        <v>178.48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62.68</v>
      </c>
      <c r="J10" s="35"/>
      <c r="K10" s="35"/>
      <c r="L10" s="35"/>
      <c r="M10" s="35"/>
      <c r="N10" s="35"/>
      <c r="O10" s="35"/>
      <c r="P10" s="35">
        <f>データ!P6</f>
        <v>8.17</v>
      </c>
      <c r="Q10" s="35"/>
      <c r="R10" s="35"/>
      <c r="S10" s="35"/>
      <c r="T10" s="35"/>
      <c r="U10" s="35"/>
      <c r="V10" s="35"/>
      <c r="W10" s="35">
        <f>データ!Q6</f>
        <v>92.27</v>
      </c>
      <c r="X10" s="35"/>
      <c r="Y10" s="35"/>
      <c r="Z10" s="35"/>
      <c r="AA10" s="35"/>
      <c r="AB10" s="35"/>
      <c r="AC10" s="35"/>
      <c r="AD10" s="42">
        <f>データ!R6</f>
        <v>2530</v>
      </c>
      <c r="AE10" s="42"/>
      <c r="AF10" s="42"/>
      <c r="AG10" s="42"/>
      <c r="AH10" s="42"/>
      <c r="AI10" s="42"/>
      <c r="AJ10" s="42"/>
      <c r="AK10" s="2"/>
      <c r="AL10" s="42">
        <f>データ!V6</f>
        <v>7743</v>
      </c>
      <c r="AM10" s="42"/>
      <c r="AN10" s="42"/>
      <c r="AO10" s="42"/>
      <c r="AP10" s="42"/>
      <c r="AQ10" s="42"/>
      <c r="AR10" s="42"/>
      <c r="AS10" s="42"/>
      <c r="AT10" s="35">
        <f>データ!W6</f>
        <v>5.43</v>
      </c>
      <c r="AU10" s="35"/>
      <c r="AV10" s="35"/>
      <c r="AW10" s="35"/>
      <c r="AX10" s="35"/>
      <c r="AY10" s="35"/>
      <c r="AZ10" s="35"/>
      <c r="BA10" s="35"/>
      <c r="BB10" s="35">
        <f>データ!X6</f>
        <v>1425.97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cthGPe4i3kcOVICpr/0QPi4I0qixBHvmNxzaNQD98yJvkzIK9Bc0KFT/WRWj7rPodtYDLp2SD7WjJTnmAGrRmg==" saltValue="Y+drp/qvNP9hLqtJonsR7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152064</v>
      </c>
      <c r="D6" s="19">
        <f t="shared" si="3"/>
        <v>46</v>
      </c>
      <c r="E6" s="19">
        <f t="shared" si="3"/>
        <v>17</v>
      </c>
      <c r="F6" s="19">
        <f t="shared" si="3"/>
        <v>5</v>
      </c>
      <c r="G6" s="19">
        <f t="shared" si="3"/>
        <v>0</v>
      </c>
      <c r="H6" s="19" t="str">
        <f t="shared" si="3"/>
        <v>新潟県　新発田市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62.68</v>
      </c>
      <c r="P6" s="20">
        <f t="shared" si="3"/>
        <v>8.17</v>
      </c>
      <c r="Q6" s="20">
        <f t="shared" si="3"/>
        <v>92.27</v>
      </c>
      <c r="R6" s="20">
        <f t="shared" si="3"/>
        <v>2530</v>
      </c>
      <c r="S6" s="20">
        <f t="shared" si="3"/>
        <v>95147</v>
      </c>
      <c r="T6" s="20">
        <f t="shared" si="3"/>
        <v>533.11</v>
      </c>
      <c r="U6" s="20">
        <f t="shared" si="3"/>
        <v>178.48</v>
      </c>
      <c r="V6" s="20">
        <f t="shared" si="3"/>
        <v>7743</v>
      </c>
      <c r="W6" s="20">
        <f t="shared" si="3"/>
        <v>5.43</v>
      </c>
      <c r="X6" s="20">
        <f t="shared" si="3"/>
        <v>1425.97</v>
      </c>
      <c r="Y6" s="21" t="str">
        <f>IF(Y7="",NA(),Y7)</f>
        <v>-</v>
      </c>
      <c r="Z6" s="21" t="str">
        <f t="shared" ref="Z6:AH6" si="4">IF(Z7="",NA(),Z7)</f>
        <v>-</v>
      </c>
      <c r="AA6" s="21">
        <f t="shared" si="4"/>
        <v>95.57</v>
      </c>
      <c r="AB6" s="21">
        <f t="shared" si="4"/>
        <v>100.18</v>
      </c>
      <c r="AC6" s="21">
        <f t="shared" si="4"/>
        <v>95.53</v>
      </c>
      <c r="AD6" s="21" t="str">
        <f t="shared" si="4"/>
        <v>-</v>
      </c>
      <c r="AE6" s="21" t="str">
        <f t="shared" si="4"/>
        <v>-</v>
      </c>
      <c r="AF6" s="21">
        <f t="shared" si="4"/>
        <v>101.91</v>
      </c>
      <c r="AG6" s="21">
        <f t="shared" si="4"/>
        <v>103.09</v>
      </c>
      <c r="AH6" s="21">
        <f t="shared" si="4"/>
        <v>102.11</v>
      </c>
      <c r="AI6" s="20" t="str">
        <f>IF(AI7="","",IF(AI7="-","【-】","【"&amp;SUBSTITUTE(TEXT(AI7,"#,##0.00"),"-","△")&amp;"】"))</f>
        <v>【104.16】</v>
      </c>
      <c r="AJ6" s="21" t="str">
        <f>IF(AJ7="",NA(),AJ7)</f>
        <v>-</v>
      </c>
      <c r="AK6" s="21" t="str">
        <f t="shared" ref="AK6:AS6" si="5">IF(AK7="",NA(),AK7)</f>
        <v>-</v>
      </c>
      <c r="AL6" s="20">
        <f t="shared" si="5"/>
        <v>0</v>
      </c>
      <c r="AM6" s="20">
        <f t="shared" si="5"/>
        <v>0</v>
      </c>
      <c r="AN6" s="21">
        <f t="shared" si="5"/>
        <v>26.38</v>
      </c>
      <c r="AO6" s="21" t="str">
        <f t="shared" si="5"/>
        <v>-</v>
      </c>
      <c r="AP6" s="21" t="str">
        <f t="shared" si="5"/>
        <v>-</v>
      </c>
      <c r="AQ6" s="21">
        <f t="shared" si="5"/>
        <v>127.98</v>
      </c>
      <c r="AR6" s="21">
        <f t="shared" si="5"/>
        <v>101.24</v>
      </c>
      <c r="AS6" s="21">
        <f t="shared" si="5"/>
        <v>124.9</v>
      </c>
      <c r="AT6" s="20" t="str">
        <f>IF(AT7="","",IF(AT7="-","【-】","【"&amp;SUBSTITUTE(TEXT(AT7,"#,##0.00"),"-","△")&amp;"】"))</f>
        <v>【128.23】</v>
      </c>
      <c r="AU6" s="21" t="str">
        <f>IF(AU7="",NA(),AU7)</f>
        <v>-</v>
      </c>
      <c r="AV6" s="21" t="str">
        <f t="shared" ref="AV6:BD6" si="6">IF(AV7="",NA(),AV7)</f>
        <v>-</v>
      </c>
      <c r="AW6" s="21">
        <f t="shared" si="6"/>
        <v>8.7899999999999991</v>
      </c>
      <c r="AX6" s="21">
        <f t="shared" si="6"/>
        <v>13.64</v>
      </c>
      <c r="AY6" s="21">
        <f t="shared" si="6"/>
        <v>36.31</v>
      </c>
      <c r="AZ6" s="21" t="str">
        <f t="shared" si="6"/>
        <v>-</v>
      </c>
      <c r="BA6" s="21" t="str">
        <f t="shared" si="6"/>
        <v>-</v>
      </c>
      <c r="BB6" s="21">
        <f t="shared" si="6"/>
        <v>44.14</v>
      </c>
      <c r="BC6" s="21">
        <f t="shared" si="6"/>
        <v>37.24</v>
      </c>
      <c r="BD6" s="21">
        <f t="shared" si="6"/>
        <v>33.58</v>
      </c>
      <c r="BE6" s="20" t="str">
        <f>IF(BE7="","",IF(BE7="-","【-】","【"&amp;SUBSTITUTE(TEXT(BE7,"#,##0.00"),"-","△")&amp;"】"))</f>
        <v>【34.77】</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654.71</v>
      </c>
      <c r="BN6" s="21">
        <f t="shared" si="7"/>
        <v>783.8</v>
      </c>
      <c r="BO6" s="21">
        <f t="shared" si="7"/>
        <v>778.81</v>
      </c>
      <c r="BP6" s="20" t="str">
        <f>IF(BP7="","",IF(BP7="-","【-】","【"&amp;SUBSTITUTE(TEXT(BP7,"#,##0.00"),"-","△")&amp;"】"))</f>
        <v>【786.37】</v>
      </c>
      <c r="BQ6" s="21" t="str">
        <f>IF(BQ7="",NA(),BQ7)</f>
        <v>-</v>
      </c>
      <c r="BR6" s="21" t="str">
        <f t="shared" ref="BR6:BZ6" si="8">IF(BR7="",NA(),BR7)</f>
        <v>-</v>
      </c>
      <c r="BS6" s="21">
        <f t="shared" si="8"/>
        <v>76.739999999999995</v>
      </c>
      <c r="BT6" s="21">
        <f t="shared" si="8"/>
        <v>94.47</v>
      </c>
      <c r="BU6" s="21">
        <f t="shared" si="8"/>
        <v>78.569999999999993</v>
      </c>
      <c r="BV6" s="21" t="str">
        <f t="shared" si="8"/>
        <v>-</v>
      </c>
      <c r="BW6" s="21" t="str">
        <f t="shared" si="8"/>
        <v>-</v>
      </c>
      <c r="BX6" s="21">
        <f t="shared" si="8"/>
        <v>65.37</v>
      </c>
      <c r="BY6" s="21">
        <f t="shared" si="8"/>
        <v>68.11</v>
      </c>
      <c r="BZ6" s="21">
        <f t="shared" si="8"/>
        <v>67.23</v>
      </c>
      <c r="CA6" s="20" t="str">
        <f>IF(CA7="","",IF(CA7="-","【-】","【"&amp;SUBSTITUTE(TEXT(CA7,"#,##0.00"),"-","△")&amp;"】"))</f>
        <v>【60.65】</v>
      </c>
      <c r="CB6" s="21" t="str">
        <f>IF(CB7="",NA(),CB7)</f>
        <v>-</v>
      </c>
      <c r="CC6" s="21" t="str">
        <f t="shared" ref="CC6:CK6" si="9">IF(CC7="",NA(),CC7)</f>
        <v>-</v>
      </c>
      <c r="CD6" s="21">
        <f t="shared" si="9"/>
        <v>163.29</v>
      </c>
      <c r="CE6" s="21">
        <f t="shared" si="9"/>
        <v>132.27000000000001</v>
      </c>
      <c r="CF6" s="21">
        <f t="shared" si="9"/>
        <v>159</v>
      </c>
      <c r="CG6" s="21" t="str">
        <f t="shared" si="9"/>
        <v>-</v>
      </c>
      <c r="CH6" s="21" t="str">
        <f t="shared" si="9"/>
        <v>-</v>
      </c>
      <c r="CI6" s="21">
        <f t="shared" si="9"/>
        <v>228.99</v>
      </c>
      <c r="CJ6" s="21">
        <f t="shared" si="9"/>
        <v>222.41</v>
      </c>
      <c r="CK6" s="21">
        <f t="shared" si="9"/>
        <v>228.21</v>
      </c>
      <c r="CL6" s="20" t="str">
        <f>IF(CL7="","",IF(CL7="-","【-】","【"&amp;SUBSTITUTE(TEXT(CL7,"#,##0.00"),"-","△")&amp;"】"))</f>
        <v>【256.97】</v>
      </c>
      <c r="CM6" s="21" t="str">
        <f>IF(CM7="",NA(),CM7)</f>
        <v>-</v>
      </c>
      <c r="CN6" s="21" t="str">
        <f t="shared" ref="CN6:CV6" si="10">IF(CN7="",NA(),CN7)</f>
        <v>-</v>
      </c>
      <c r="CO6" s="21">
        <f t="shared" si="10"/>
        <v>58.78</v>
      </c>
      <c r="CP6" s="21">
        <f t="shared" si="10"/>
        <v>52.35</v>
      </c>
      <c r="CQ6" s="21">
        <f t="shared" si="10"/>
        <v>62.53</v>
      </c>
      <c r="CR6" s="21" t="str">
        <f t="shared" si="10"/>
        <v>-</v>
      </c>
      <c r="CS6" s="21" t="str">
        <f t="shared" si="10"/>
        <v>-</v>
      </c>
      <c r="CT6" s="21">
        <f t="shared" si="10"/>
        <v>54.06</v>
      </c>
      <c r="CU6" s="21">
        <f t="shared" si="10"/>
        <v>55.26</v>
      </c>
      <c r="CV6" s="21">
        <f t="shared" si="10"/>
        <v>54.54</v>
      </c>
      <c r="CW6" s="20" t="str">
        <f>IF(CW7="","",IF(CW7="-","【-】","【"&amp;SUBSTITUTE(TEXT(CW7,"#,##0.00"),"-","△")&amp;"】"))</f>
        <v>【61.14】</v>
      </c>
      <c r="CX6" s="21" t="str">
        <f>IF(CX7="",NA(),CX7)</f>
        <v>-</v>
      </c>
      <c r="CY6" s="21" t="str">
        <f t="shared" ref="CY6:DG6" si="11">IF(CY7="",NA(),CY7)</f>
        <v>-</v>
      </c>
      <c r="CZ6" s="21">
        <f t="shared" si="11"/>
        <v>87.94</v>
      </c>
      <c r="DA6" s="21">
        <f t="shared" si="11"/>
        <v>86.89</v>
      </c>
      <c r="DB6" s="21">
        <f t="shared" si="11"/>
        <v>87.02</v>
      </c>
      <c r="DC6" s="21" t="str">
        <f t="shared" si="11"/>
        <v>-</v>
      </c>
      <c r="DD6" s="21" t="str">
        <f t="shared" si="11"/>
        <v>-</v>
      </c>
      <c r="DE6" s="21">
        <f t="shared" si="11"/>
        <v>90.11</v>
      </c>
      <c r="DF6" s="21">
        <f t="shared" si="11"/>
        <v>90.52</v>
      </c>
      <c r="DG6" s="21">
        <f t="shared" si="11"/>
        <v>90.3</v>
      </c>
      <c r="DH6" s="20" t="str">
        <f>IF(DH7="","",IF(DH7="-","【-】","【"&amp;SUBSTITUTE(TEXT(DH7,"#,##0.00"),"-","△")&amp;"】"))</f>
        <v>【86.91】</v>
      </c>
      <c r="DI6" s="21" t="str">
        <f>IF(DI7="",NA(),DI7)</f>
        <v>-</v>
      </c>
      <c r="DJ6" s="21" t="str">
        <f t="shared" ref="DJ6:DR6" si="12">IF(DJ7="",NA(),DJ7)</f>
        <v>-</v>
      </c>
      <c r="DK6" s="21">
        <f t="shared" si="12"/>
        <v>3.74</v>
      </c>
      <c r="DL6" s="21">
        <f t="shared" si="12"/>
        <v>7.14</v>
      </c>
      <c r="DM6" s="21">
        <f t="shared" si="12"/>
        <v>10.17</v>
      </c>
      <c r="DN6" s="21" t="str">
        <f t="shared" si="12"/>
        <v>-</v>
      </c>
      <c r="DO6" s="21" t="str">
        <f t="shared" si="12"/>
        <v>-</v>
      </c>
      <c r="DP6" s="21">
        <f t="shared" si="12"/>
        <v>28.19</v>
      </c>
      <c r="DQ6" s="21">
        <f t="shared" si="12"/>
        <v>24.8</v>
      </c>
      <c r="DR6" s="21">
        <f t="shared" si="12"/>
        <v>28.12</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0.02</v>
      </c>
      <c r="EN6" s="21">
        <f t="shared" si="14"/>
        <v>0.01</v>
      </c>
      <c r="EO6" s="20" t="str">
        <f>IF(EO7="","",IF(EO7="-","【-】","【"&amp;SUBSTITUTE(TEXT(EO7,"#,##0.00"),"-","△")&amp;"】"))</f>
        <v>【0.03】</v>
      </c>
    </row>
    <row r="7" spans="1:148" s="22" customFormat="1" x14ac:dyDescent="0.15">
      <c r="A7" s="14"/>
      <c r="B7" s="23">
        <v>2021</v>
      </c>
      <c r="C7" s="23">
        <v>152064</v>
      </c>
      <c r="D7" s="23">
        <v>46</v>
      </c>
      <c r="E7" s="23">
        <v>17</v>
      </c>
      <c r="F7" s="23">
        <v>5</v>
      </c>
      <c r="G7" s="23">
        <v>0</v>
      </c>
      <c r="H7" s="23" t="s">
        <v>96</v>
      </c>
      <c r="I7" s="23" t="s">
        <v>97</v>
      </c>
      <c r="J7" s="23" t="s">
        <v>98</v>
      </c>
      <c r="K7" s="23" t="s">
        <v>99</v>
      </c>
      <c r="L7" s="23" t="s">
        <v>100</v>
      </c>
      <c r="M7" s="23" t="s">
        <v>101</v>
      </c>
      <c r="N7" s="24" t="s">
        <v>102</v>
      </c>
      <c r="O7" s="24">
        <v>62.68</v>
      </c>
      <c r="P7" s="24">
        <v>8.17</v>
      </c>
      <c r="Q7" s="24">
        <v>92.27</v>
      </c>
      <c r="R7" s="24">
        <v>2530</v>
      </c>
      <c r="S7" s="24">
        <v>95147</v>
      </c>
      <c r="T7" s="24">
        <v>533.11</v>
      </c>
      <c r="U7" s="24">
        <v>178.48</v>
      </c>
      <c r="V7" s="24">
        <v>7743</v>
      </c>
      <c r="W7" s="24">
        <v>5.43</v>
      </c>
      <c r="X7" s="24">
        <v>1425.97</v>
      </c>
      <c r="Y7" s="24" t="s">
        <v>102</v>
      </c>
      <c r="Z7" s="24" t="s">
        <v>102</v>
      </c>
      <c r="AA7" s="24">
        <v>95.57</v>
      </c>
      <c r="AB7" s="24">
        <v>100.18</v>
      </c>
      <c r="AC7" s="24">
        <v>95.53</v>
      </c>
      <c r="AD7" s="24" t="s">
        <v>102</v>
      </c>
      <c r="AE7" s="24" t="s">
        <v>102</v>
      </c>
      <c r="AF7" s="24">
        <v>101.91</v>
      </c>
      <c r="AG7" s="24">
        <v>103.09</v>
      </c>
      <c r="AH7" s="24">
        <v>102.11</v>
      </c>
      <c r="AI7" s="24">
        <v>104.16</v>
      </c>
      <c r="AJ7" s="24" t="s">
        <v>102</v>
      </c>
      <c r="AK7" s="24" t="s">
        <v>102</v>
      </c>
      <c r="AL7" s="24">
        <v>0</v>
      </c>
      <c r="AM7" s="24">
        <v>0</v>
      </c>
      <c r="AN7" s="24">
        <v>26.38</v>
      </c>
      <c r="AO7" s="24" t="s">
        <v>102</v>
      </c>
      <c r="AP7" s="24" t="s">
        <v>102</v>
      </c>
      <c r="AQ7" s="24">
        <v>127.98</v>
      </c>
      <c r="AR7" s="24">
        <v>101.24</v>
      </c>
      <c r="AS7" s="24">
        <v>124.9</v>
      </c>
      <c r="AT7" s="24">
        <v>128.22999999999999</v>
      </c>
      <c r="AU7" s="24" t="s">
        <v>102</v>
      </c>
      <c r="AV7" s="24" t="s">
        <v>102</v>
      </c>
      <c r="AW7" s="24">
        <v>8.7899999999999991</v>
      </c>
      <c r="AX7" s="24">
        <v>13.64</v>
      </c>
      <c r="AY7" s="24">
        <v>36.31</v>
      </c>
      <c r="AZ7" s="24" t="s">
        <v>102</v>
      </c>
      <c r="BA7" s="24" t="s">
        <v>102</v>
      </c>
      <c r="BB7" s="24">
        <v>44.14</v>
      </c>
      <c r="BC7" s="24">
        <v>37.24</v>
      </c>
      <c r="BD7" s="24">
        <v>33.58</v>
      </c>
      <c r="BE7" s="24">
        <v>34.770000000000003</v>
      </c>
      <c r="BF7" s="24" t="s">
        <v>102</v>
      </c>
      <c r="BG7" s="24" t="s">
        <v>102</v>
      </c>
      <c r="BH7" s="24">
        <v>0</v>
      </c>
      <c r="BI7" s="24">
        <v>0</v>
      </c>
      <c r="BJ7" s="24">
        <v>0</v>
      </c>
      <c r="BK7" s="24" t="s">
        <v>102</v>
      </c>
      <c r="BL7" s="24" t="s">
        <v>102</v>
      </c>
      <c r="BM7" s="24">
        <v>654.71</v>
      </c>
      <c r="BN7" s="24">
        <v>783.8</v>
      </c>
      <c r="BO7" s="24">
        <v>778.81</v>
      </c>
      <c r="BP7" s="24">
        <v>786.37</v>
      </c>
      <c r="BQ7" s="24" t="s">
        <v>102</v>
      </c>
      <c r="BR7" s="24" t="s">
        <v>102</v>
      </c>
      <c r="BS7" s="24">
        <v>76.739999999999995</v>
      </c>
      <c r="BT7" s="24">
        <v>94.47</v>
      </c>
      <c r="BU7" s="24">
        <v>78.569999999999993</v>
      </c>
      <c r="BV7" s="24" t="s">
        <v>102</v>
      </c>
      <c r="BW7" s="24" t="s">
        <v>102</v>
      </c>
      <c r="BX7" s="24">
        <v>65.37</v>
      </c>
      <c r="BY7" s="24">
        <v>68.11</v>
      </c>
      <c r="BZ7" s="24">
        <v>67.23</v>
      </c>
      <c r="CA7" s="24">
        <v>60.65</v>
      </c>
      <c r="CB7" s="24" t="s">
        <v>102</v>
      </c>
      <c r="CC7" s="24" t="s">
        <v>102</v>
      </c>
      <c r="CD7" s="24">
        <v>163.29</v>
      </c>
      <c r="CE7" s="24">
        <v>132.27000000000001</v>
      </c>
      <c r="CF7" s="24">
        <v>159</v>
      </c>
      <c r="CG7" s="24" t="s">
        <v>102</v>
      </c>
      <c r="CH7" s="24" t="s">
        <v>102</v>
      </c>
      <c r="CI7" s="24">
        <v>228.99</v>
      </c>
      <c r="CJ7" s="24">
        <v>222.41</v>
      </c>
      <c r="CK7" s="24">
        <v>228.21</v>
      </c>
      <c r="CL7" s="24">
        <v>256.97000000000003</v>
      </c>
      <c r="CM7" s="24" t="s">
        <v>102</v>
      </c>
      <c r="CN7" s="24" t="s">
        <v>102</v>
      </c>
      <c r="CO7" s="24">
        <v>58.78</v>
      </c>
      <c r="CP7" s="24">
        <v>52.35</v>
      </c>
      <c r="CQ7" s="24">
        <v>62.53</v>
      </c>
      <c r="CR7" s="24" t="s">
        <v>102</v>
      </c>
      <c r="CS7" s="24" t="s">
        <v>102</v>
      </c>
      <c r="CT7" s="24">
        <v>54.06</v>
      </c>
      <c r="CU7" s="24">
        <v>55.26</v>
      </c>
      <c r="CV7" s="24">
        <v>54.54</v>
      </c>
      <c r="CW7" s="24">
        <v>61.14</v>
      </c>
      <c r="CX7" s="24" t="s">
        <v>102</v>
      </c>
      <c r="CY7" s="24" t="s">
        <v>102</v>
      </c>
      <c r="CZ7" s="24">
        <v>87.94</v>
      </c>
      <c r="DA7" s="24">
        <v>86.89</v>
      </c>
      <c r="DB7" s="24">
        <v>87.02</v>
      </c>
      <c r="DC7" s="24" t="s">
        <v>102</v>
      </c>
      <c r="DD7" s="24" t="s">
        <v>102</v>
      </c>
      <c r="DE7" s="24">
        <v>90.11</v>
      </c>
      <c r="DF7" s="24">
        <v>90.52</v>
      </c>
      <c r="DG7" s="24">
        <v>90.3</v>
      </c>
      <c r="DH7" s="24">
        <v>86.91</v>
      </c>
      <c r="DI7" s="24" t="s">
        <v>102</v>
      </c>
      <c r="DJ7" s="24" t="s">
        <v>102</v>
      </c>
      <c r="DK7" s="24">
        <v>3.74</v>
      </c>
      <c r="DL7" s="24">
        <v>7.14</v>
      </c>
      <c r="DM7" s="24">
        <v>10.17</v>
      </c>
      <c r="DN7" s="24" t="s">
        <v>102</v>
      </c>
      <c r="DO7" s="24" t="s">
        <v>102</v>
      </c>
      <c r="DP7" s="24">
        <v>28.19</v>
      </c>
      <c r="DQ7" s="24">
        <v>24.8</v>
      </c>
      <c r="DR7" s="24">
        <v>28.12</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2023-01-17T11:15:36Z</cp:lastPrinted>
  <dcterms:created xsi:type="dcterms:W3CDTF">2022-12-01T01:33:57Z</dcterms:created>
  <dcterms:modified xsi:type="dcterms:W3CDTF">2023-01-19T05:17:13Z</dcterms:modified>
  <cp:category/>
</cp:coreProperties>
</file>